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текущий ремонт" sheetId="3" r:id="rId1"/>
  </sheets>
  <definedNames>
    <definedName name="_xlnm._FilterDatabase" localSheetId="0" hidden="1">'текущий ремонт'!$A$7:$Q$26</definedName>
  </definedNames>
  <calcPr calcId="144525"/>
</workbook>
</file>

<file path=xl/calcChain.xml><?xml version="1.0" encoding="utf-8"?>
<calcChain xmlns="http://schemas.openxmlformats.org/spreadsheetml/2006/main">
  <c r="D33" i="3" l="1"/>
  <c r="D12" i="3"/>
  <c r="D16" i="3" l="1"/>
  <c r="D74" i="3" l="1"/>
  <c r="E26" i="3"/>
  <c r="E25" i="3"/>
  <c r="E24" i="3"/>
  <c r="E23" i="3"/>
  <c r="O9" i="3"/>
  <c r="K11" i="3"/>
  <c r="J11" i="3"/>
  <c r="I11" i="3"/>
  <c r="L10" i="3"/>
  <c r="K10" i="3"/>
  <c r="G16" i="3"/>
  <c r="H16" i="3" s="1"/>
  <c r="D75" i="3" l="1"/>
  <c r="D73" i="3"/>
  <c r="D34" i="3"/>
  <c r="N8" i="3" l="1"/>
  <c r="M8" i="3"/>
  <c r="L8" i="3"/>
  <c r="I25" i="3" l="1"/>
  <c r="J25" i="3"/>
  <c r="K25" i="3"/>
  <c r="L25" i="3"/>
  <c r="M25" i="3"/>
  <c r="P25" i="3"/>
  <c r="F24" i="3"/>
  <c r="G24" i="3"/>
  <c r="H24" i="3"/>
  <c r="J24" i="3"/>
  <c r="K24" i="3"/>
  <c r="L24" i="3"/>
  <c r="M24" i="3"/>
  <c r="N24" i="3"/>
  <c r="P24" i="3"/>
  <c r="F23" i="3"/>
  <c r="O23" i="3"/>
  <c r="P23" i="3"/>
  <c r="G57" i="3"/>
  <c r="J57" i="3"/>
  <c r="K57" i="3"/>
  <c r="L57" i="3"/>
  <c r="F57" i="3"/>
  <c r="H37" i="3"/>
  <c r="I37" i="3"/>
  <c r="J37" i="3"/>
  <c r="K37" i="3"/>
  <c r="L37" i="3"/>
  <c r="G37" i="3"/>
  <c r="O39" i="3"/>
  <c r="N39" i="3"/>
  <c r="M39" i="3"/>
  <c r="G59" i="3"/>
  <c r="M31" i="3"/>
  <c r="M37" i="3" s="1"/>
  <c r="I48" i="3" l="1"/>
  <c r="I57" i="3" s="1"/>
  <c r="H48" i="3"/>
  <c r="H57" i="3" s="1"/>
  <c r="D18" i="3" l="1"/>
  <c r="D20" i="3" l="1"/>
  <c r="D76" i="3"/>
  <c r="G23" i="3"/>
  <c r="F69" i="3" l="1"/>
  <c r="G69" i="3"/>
  <c r="H69" i="3"/>
  <c r="M69" i="3"/>
  <c r="N69" i="3"/>
  <c r="O69" i="3"/>
  <c r="P69" i="3"/>
  <c r="E69" i="3"/>
  <c r="D67" i="3"/>
  <c r="L66" i="3"/>
  <c r="L69" i="3" s="1"/>
  <c r="K66" i="3"/>
  <c r="K69" i="3" s="1"/>
  <c r="J65" i="3"/>
  <c r="J69" i="3" s="1"/>
  <c r="I69" i="3"/>
  <c r="F58" i="3"/>
  <c r="G58" i="3"/>
  <c r="H58" i="3"/>
  <c r="I58" i="3"/>
  <c r="M58" i="3"/>
  <c r="N58" i="3"/>
  <c r="O58" i="3"/>
  <c r="P58" i="3"/>
  <c r="F59" i="3"/>
  <c r="J59" i="3"/>
  <c r="K59" i="3"/>
  <c r="L59" i="3"/>
  <c r="M59" i="3"/>
  <c r="N59" i="3"/>
  <c r="O59" i="3"/>
  <c r="P59" i="3"/>
  <c r="E59" i="3"/>
  <c r="E58" i="3"/>
  <c r="E57" i="3"/>
  <c r="F55" i="3"/>
  <c r="E55" i="3"/>
  <c r="F35" i="3"/>
  <c r="J35" i="3"/>
  <c r="K35" i="3"/>
  <c r="L35" i="3"/>
  <c r="E35" i="3"/>
  <c r="I52" i="3"/>
  <c r="H52" i="3"/>
  <c r="J51" i="3"/>
  <c r="K51" i="3"/>
  <c r="L51" i="3"/>
  <c r="L50" i="3"/>
  <c r="K50" i="3"/>
  <c r="J50" i="3"/>
  <c r="H59" i="3" l="1"/>
  <c r="I59" i="3"/>
  <c r="K55" i="3"/>
  <c r="J58" i="3"/>
  <c r="K58" i="3"/>
  <c r="L58" i="3"/>
  <c r="L55" i="3"/>
  <c r="H55" i="3"/>
  <c r="G55" i="3"/>
  <c r="J55" i="3"/>
  <c r="I55" i="3"/>
  <c r="P47" i="3"/>
  <c r="P57" i="3" s="1"/>
  <c r="O47" i="3"/>
  <c r="O57" i="3" s="1"/>
  <c r="N47" i="3"/>
  <c r="N57" i="3" s="1"/>
  <c r="M47" i="3"/>
  <c r="M57" i="3" s="1"/>
  <c r="D53" i="3"/>
  <c r="D71" i="3" s="1"/>
  <c r="F39" i="3"/>
  <c r="J39" i="3"/>
  <c r="K39" i="3"/>
  <c r="L39" i="3"/>
  <c r="P39" i="3"/>
  <c r="E39" i="3"/>
  <c r="F38" i="3"/>
  <c r="G38" i="3"/>
  <c r="H38" i="3"/>
  <c r="I38" i="3"/>
  <c r="J38" i="3"/>
  <c r="K38" i="3"/>
  <c r="L38" i="3"/>
  <c r="M38" i="3"/>
  <c r="N38" i="3"/>
  <c r="O38" i="3"/>
  <c r="E38" i="3"/>
  <c r="P37" i="3"/>
  <c r="F37" i="3"/>
  <c r="E37" i="3"/>
  <c r="P32" i="3"/>
  <c r="P35" i="3" s="1"/>
  <c r="I33" i="3"/>
  <c r="H33" i="3"/>
  <c r="G33" i="3"/>
  <c r="O31" i="3"/>
  <c r="N31" i="3"/>
  <c r="F26" i="3"/>
  <c r="K26" i="3"/>
  <c r="L26" i="3"/>
  <c r="M26" i="3"/>
  <c r="H25" i="3"/>
  <c r="G25" i="3"/>
  <c r="F25" i="3"/>
  <c r="J17" i="3"/>
  <c r="I17" i="3"/>
  <c r="H17" i="3"/>
  <c r="G26" i="3" s="1"/>
  <c r="M15" i="3"/>
  <c r="O25" i="3" s="1"/>
  <c r="L15" i="3"/>
  <c r="N25" i="3" s="1"/>
  <c r="J19" i="3"/>
  <c r="I19" i="3"/>
  <c r="H19" i="3"/>
  <c r="O14" i="3"/>
  <c r="O24" i="3" s="1"/>
  <c r="I24" i="3"/>
  <c r="N18" i="3"/>
  <c r="O18" i="3"/>
  <c r="P18" i="3"/>
  <c r="E21" i="3"/>
  <c r="I23" i="3" l="1"/>
  <c r="M23" i="3"/>
  <c r="N23" i="3"/>
  <c r="H26" i="3"/>
  <c r="I26" i="3"/>
  <c r="J26" i="3"/>
  <c r="H23" i="3"/>
  <c r="O26" i="3"/>
  <c r="L23" i="3"/>
  <c r="J23" i="3"/>
  <c r="K23" i="3"/>
  <c r="H35" i="3"/>
  <c r="N37" i="3"/>
  <c r="I35" i="3"/>
  <c r="O37" i="3"/>
  <c r="O35" i="3"/>
  <c r="I39" i="3"/>
  <c r="M35" i="3"/>
  <c r="G39" i="3"/>
  <c r="G35" i="3"/>
  <c r="N35" i="3"/>
  <c r="H39" i="3"/>
  <c r="N26" i="3"/>
  <c r="O55" i="3"/>
  <c r="P55" i="3"/>
  <c r="P26" i="3"/>
  <c r="P38" i="3"/>
  <c r="M55" i="3"/>
  <c r="L21" i="3"/>
  <c r="N55" i="3"/>
  <c r="J21" i="3"/>
  <c r="F21" i="3"/>
  <c r="P21" i="3"/>
  <c r="M21" i="3"/>
  <c r="G21" i="3"/>
  <c r="N21" i="3"/>
  <c r="H21" i="3"/>
  <c r="O21" i="3"/>
  <c r="K21" i="3"/>
  <c r="I21" i="3"/>
</calcChain>
</file>

<file path=xl/sharedStrings.xml><?xml version="1.0" encoding="utf-8"?>
<sst xmlns="http://schemas.openxmlformats.org/spreadsheetml/2006/main" count="164" uniqueCount="75">
  <si>
    <t>октябрь</t>
  </si>
  <si>
    <t>апрель</t>
  </si>
  <si>
    <t xml:space="preserve">ул.Уральская 51 </t>
  </si>
  <si>
    <t xml:space="preserve">пр.Ленина 17/3 </t>
  </si>
  <si>
    <t>установка козырьков</t>
  </si>
  <si>
    <t xml:space="preserve">пр.Ленина 21/3  </t>
  </si>
  <si>
    <t xml:space="preserve">ул.Менделеева 10  </t>
  </si>
  <si>
    <t>ноябрь</t>
  </si>
  <si>
    <t>ИТОГО:</t>
  </si>
  <si>
    <t>№ ЖЭУ</t>
  </si>
  <si>
    <t>март</t>
  </si>
  <si>
    <t>май</t>
  </si>
  <si>
    <t>июнь</t>
  </si>
  <si>
    <t>июль</t>
  </si>
  <si>
    <t>август</t>
  </si>
  <si>
    <t>сентябрь</t>
  </si>
  <si>
    <t>декабрь</t>
  </si>
  <si>
    <t>январь</t>
  </si>
  <si>
    <t>февраль</t>
  </si>
  <si>
    <t>Адрес МКД</t>
  </si>
  <si>
    <t>Вид работ</t>
  </si>
  <si>
    <t>Ориентировочная стоимость, руб.</t>
  </si>
  <si>
    <t>Срок выполнения работ</t>
  </si>
  <si>
    <t>Ориентировочная сумма закрытия работ в месяц, руб.</t>
  </si>
  <si>
    <t>в том числе:</t>
  </si>
  <si>
    <t>ЖЭУ 3</t>
  </si>
  <si>
    <t>ЖЭУ 4</t>
  </si>
  <si>
    <t>ЖЭУ 5</t>
  </si>
  <si>
    <t>ЖЭУ 6</t>
  </si>
  <si>
    <t>проспект Ленина, 4</t>
  </si>
  <si>
    <t>проспект Ленина, 2/2</t>
  </si>
  <si>
    <t>ул. Первомайская, 6</t>
  </si>
  <si>
    <t>ул. Первомайская, 12</t>
  </si>
  <si>
    <t xml:space="preserve">ул. Менделеева, 10  </t>
  </si>
  <si>
    <t>проспект К. Марска, 18</t>
  </si>
  <si>
    <t>проспект К. Марска, 40</t>
  </si>
  <si>
    <t>ул. Московская, 13</t>
  </si>
  <si>
    <t>ул. Уральская, 4</t>
  </si>
  <si>
    <t>ул. Московская, 6</t>
  </si>
  <si>
    <t>График выполнения работ по ремонту конструктивных элементов на 2014 год.</t>
  </si>
  <si>
    <t>График выполнения сан.технических работ на 2014 год.</t>
  </si>
  <si>
    <t>проспект К. Маркса, 40</t>
  </si>
  <si>
    <t xml:space="preserve">пер.Спартаковский, 8 </t>
  </si>
  <si>
    <t>ул. Уральская, 11а</t>
  </si>
  <si>
    <t>График выполнения электротехнических работ работ на 2014 год.</t>
  </si>
  <si>
    <t xml:space="preserve">пл. Горького, 4  </t>
  </si>
  <si>
    <t xml:space="preserve">проспект Ленина, 17/3 </t>
  </si>
  <si>
    <t>проспект К. Маркса, 18</t>
  </si>
  <si>
    <t>проспект К. Маркса, 30</t>
  </si>
  <si>
    <t>ИТОГО общая стоимость работ :</t>
  </si>
  <si>
    <t>График выполнения работ по благоустройству на 2014 год.</t>
  </si>
  <si>
    <t>УТВЕРЖДАЮ:</t>
  </si>
  <si>
    <t>Директор ООО "ЖРЭУ №1"</t>
  </si>
  <si>
    <t>________________К. И. Щепеткин</t>
  </si>
  <si>
    <t>Согласовано:</t>
  </si>
  <si>
    <t>Начальник ЖЭУ 3 ______________________О. И. Любовецкая</t>
  </si>
  <si>
    <t>Начальник ЖЭУ 4 ______________________Н. Л. Байбулина</t>
  </si>
  <si>
    <t>И. о. начальник ЖЭУ 5 ______________________О. Б. Хамидулова</t>
  </si>
  <si>
    <t>Начальник ЖЭУ 6 ______________________О. Н. Писарева</t>
  </si>
  <si>
    <t>руб.</t>
  </si>
  <si>
    <t>СОГЛАСОВАНО:</t>
  </si>
  <si>
    <t>Главный инженер ООО "ЖРЭУ №1"</t>
  </si>
  <si>
    <t>___________О. А. Головачев</t>
  </si>
  <si>
    <t>Начальник тех отдела _____________________Т. А. Смирнова</t>
  </si>
  <si>
    <t>Ремонт крыши</t>
  </si>
  <si>
    <t>Установка пластиковых окон</t>
  </si>
  <si>
    <t>Ремонт подъездов</t>
  </si>
  <si>
    <t>Ремонт подъездов с заменой пластиковых окон</t>
  </si>
  <si>
    <t>Утепление чердачного помещения.</t>
  </si>
  <si>
    <t xml:space="preserve">Ремонт системы водоснабжения </t>
  </si>
  <si>
    <t>Устройство циркуляционного трубопровода</t>
  </si>
  <si>
    <t>Ремонт системы холодного водоснабжения</t>
  </si>
  <si>
    <t>Ремонт системы электроснабжения</t>
  </si>
  <si>
    <t>Установка консольного освещения.</t>
  </si>
  <si>
    <t>Установка датчиков движения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</si>
</sst>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4" fontId="2" fillId="0" borderId="0" xfId="0" applyNumberFormat="1" applyFont="1" applyFill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1" fillId="6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right" vertical="center" wrapText="1"/>
    </xf>
    <xf numFmtId="4" fontId="2" fillId="5" borderId="0" xfId="0" applyNumberFormat="1" applyFont="1" applyFill="1" applyAlignment="1">
      <alignment vertical="center" wrapText="1"/>
    </xf>
    <xf numFmtId="4" fontId="3" fillId="5" borderId="0" xfId="0" applyNumberFormat="1" applyFont="1" applyFill="1" applyAlignment="1">
      <alignment vertical="center" wrapText="1"/>
    </xf>
    <xf numFmtId="0" fontId="1" fillId="5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"/>
  <sheetViews>
    <sheetView tabSelected="1" workbookViewId="0">
      <selection activeCell="C27" sqref="C27"/>
    </sheetView>
  </sheetViews>
  <sheetFormatPr defaultRowHeight="15" x14ac:dyDescent="0.25"/>
  <cols>
    <col min="1" max="1" width="3.140625" style="5" customWidth="1"/>
    <col min="2" max="2" width="26.85546875" style="4" customWidth="1"/>
    <col min="3" max="3" width="28" style="4" customWidth="1"/>
    <col min="4" max="4" width="20.5703125" style="4" customWidth="1"/>
    <col min="5" max="5" width="10.28515625" style="4" customWidth="1"/>
    <col min="6" max="6" width="10.42578125" style="4" customWidth="1"/>
    <col min="7" max="7" width="9.7109375" style="4" customWidth="1"/>
    <col min="8" max="8" width="9.85546875" style="4" customWidth="1"/>
    <col min="9" max="9" width="11.7109375" style="4" customWidth="1"/>
    <col min="10" max="10" width="12.140625" style="4" customWidth="1"/>
    <col min="11" max="12" width="9.7109375" style="4" customWidth="1"/>
    <col min="13" max="13" width="10.140625" style="4" customWidth="1"/>
    <col min="14" max="14" width="10.5703125" style="4" customWidth="1"/>
    <col min="15" max="15" width="10.28515625" style="4" customWidth="1"/>
    <col min="16" max="16" width="11" style="4" customWidth="1"/>
    <col min="17" max="17" width="11.5703125" style="4" bestFit="1" customWidth="1"/>
    <col min="18" max="16384" width="9.140625" style="4"/>
  </cols>
  <sheetData>
    <row r="1" spans="1:16" x14ac:dyDescent="0.25">
      <c r="A1" s="28" t="s">
        <v>60</v>
      </c>
      <c r="B1" s="28"/>
      <c r="C1" s="28"/>
      <c r="M1" s="29" t="s">
        <v>51</v>
      </c>
      <c r="N1" s="29"/>
      <c r="O1" s="29"/>
      <c r="P1" s="29"/>
    </row>
    <row r="2" spans="1:16" x14ac:dyDescent="0.25">
      <c r="A2" s="28" t="s">
        <v>61</v>
      </c>
      <c r="B2" s="28"/>
      <c r="C2" s="28"/>
      <c r="M2" s="30" t="s">
        <v>52</v>
      </c>
      <c r="N2" s="30"/>
      <c r="O2" s="30"/>
      <c r="P2" s="30"/>
    </row>
    <row r="3" spans="1:16" x14ac:dyDescent="0.25">
      <c r="A3" s="28"/>
      <c r="B3" s="28"/>
      <c r="C3" s="28"/>
      <c r="M3" s="21"/>
      <c r="N3" s="21"/>
      <c r="O3" s="21"/>
      <c r="P3" s="21"/>
    </row>
    <row r="4" spans="1:16" x14ac:dyDescent="0.25">
      <c r="A4" s="28" t="s">
        <v>62</v>
      </c>
      <c r="B4" s="28"/>
      <c r="C4" s="28"/>
      <c r="M4" s="30" t="s">
        <v>53</v>
      </c>
      <c r="N4" s="30"/>
      <c r="O4" s="30"/>
      <c r="P4" s="30"/>
    </row>
    <row r="5" spans="1:16" x14ac:dyDescent="0.25">
      <c r="A5" s="32" t="s">
        <v>39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x14ac:dyDescent="0.25">
      <c r="A6" s="33" t="s">
        <v>9</v>
      </c>
      <c r="B6" s="33" t="s">
        <v>19</v>
      </c>
      <c r="C6" s="33" t="s">
        <v>20</v>
      </c>
      <c r="D6" s="33" t="s">
        <v>21</v>
      </c>
      <c r="E6" s="33" t="s">
        <v>22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x14ac:dyDescent="0.25">
      <c r="A7" s="33"/>
      <c r="B7" s="33"/>
      <c r="C7" s="33"/>
      <c r="D7" s="33"/>
      <c r="E7" s="6" t="s">
        <v>17</v>
      </c>
      <c r="F7" s="6" t="s">
        <v>18</v>
      </c>
      <c r="G7" s="6" t="s">
        <v>10</v>
      </c>
      <c r="H7" s="6" t="s">
        <v>1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0</v>
      </c>
      <c r="O7" s="6" t="s">
        <v>7</v>
      </c>
      <c r="P7" s="6" t="s">
        <v>16</v>
      </c>
    </row>
    <row r="8" spans="1:16" x14ac:dyDescent="0.25">
      <c r="A8" s="6">
        <v>3</v>
      </c>
      <c r="B8" s="19" t="s">
        <v>30</v>
      </c>
      <c r="C8" s="7" t="s">
        <v>64</v>
      </c>
      <c r="D8" s="8">
        <v>1360267.43</v>
      </c>
      <c r="E8" s="8"/>
      <c r="F8" s="8"/>
      <c r="G8" s="8"/>
      <c r="H8" s="7"/>
      <c r="I8" s="7"/>
      <c r="J8" s="7"/>
      <c r="K8" s="7"/>
      <c r="L8" s="9">
        <f>D8/3</f>
        <v>453422.47666666663</v>
      </c>
      <c r="M8" s="9">
        <f>D8/3</f>
        <v>453422.47666666663</v>
      </c>
      <c r="N8" s="9">
        <f>D8/3</f>
        <v>453422.47666666663</v>
      </c>
      <c r="O8" s="7"/>
      <c r="P8" s="7"/>
    </row>
    <row r="9" spans="1:16" x14ac:dyDescent="0.25">
      <c r="A9" s="6">
        <v>3</v>
      </c>
      <c r="B9" s="7" t="s">
        <v>30</v>
      </c>
      <c r="C9" s="7" t="s">
        <v>65</v>
      </c>
      <c r="D9" s="8">
        <v>221038.96</v>
      </c>
      <c r="E9" s="8"/>
      <c r="F9" s="8"/>
      <c r="H9" s="7"/>
      <c r="I9" s="7"/>
      <c r="J9" s="7"/>
      <c r="K9" s="7"/>
      <c r="L9" s="7"/>
      <c r="M9" s="7"/>
      <c r="N9" s="7"/>
      <c r="O9" s="9">
        <f>D9</f>
        <v>221038.96</v>
      </c>
      <c r="P9" s="7"/>
    </row>
    <row r="10" spans="1:16" x14ac:dyDescent="0.25">
      <c r="A10" s="6">
        <v>3</v>
      </c>
      <c r="B10" s="19" t="s">
        <v>29</v>
      </c>
      <c r="C10" s="7" t="s">
        <v>64</v>
      </c>
      <c r="D10" s="8">
        <v>1327246.1599999999</v>
      </c>
      <c r="E10" s="8"/>
      <c r="F10" s="8"/>
      <c r="G10" s="7"/>
      <c r="H10" s="7"/>
      <c r="I10" s="7"/>
      <c r="J10" s="7"/>
      <c r="K10" s="9">
        <f>D10/4</f>
        <v>331811.53999999998</v>
      </c>
      <c r="L10" s="9">
        <f>D10/4</f>
        <v>331811.53999999998</v>
      </c>
      <c r="M10" s="9">
        <v>322537.83750000002</v>
      </c>
      <c r="N10" s="9">
        <v>322537.83750000002</v>
      </c>
      <c r="O10" s="7"/>
      <c r="P10" s="7"/>
    </row>
    <row r="11" spans="1:16" x14ac:dyDescent="0.25">
      <c r="A11" s="6">
        <v>3</v>
      </c>
      <c r="B11" s="19" t="s">
        <v>31</v>
      </c>
      <c r="C11" s="7" t="s">
        <v>64</v>
      </c>
      <c r="D11" s="8">
        <v>1026119.52</v>
      </c>
      <c r="E11" s="8"/>
      <c r="F11" s="8"/>
      <c r="G11" s="7"/>
      <c r="H11" s="7"/>
      <c r="I11" s="9">
        <f>D11/3</f>
        <v>342039.84</v>
      </c>
      <c r="J11" s="9">
        <f>D11/3</f>
        <v>342039.84</v>
      </c>
      <c r="K11" s="9">
        <f>D11/3</f>
        <v>342039.84</v>
      </c>
      <c r="L11" s="7"/>
      <c r="M11" s="7"/>
      <c r="N11" s="7"/>
      <c r="O11" s="7"/>
      <c r="P11" s="7"/>
    </row>
    <row r="12" spans="1:16" x14ac:dyDescent="0.25">
      <c r="A12" s="6">
        <v>3</v>
      </c>
      <c r="B12" s="19" t="s">
        <v>32</v>
      </c>
      <c r="C12" s="7" t="s">
        <v>66</v>
      </c>
      <c r="D12" s="8">
        <f>E12+F12+G12</f>
        <v>478977.85999999993</v>
      </c>
      <c r="E12" s="9">
        <v>177807.99</v>
      </c>
      <c r="F12" s="9">
        <v>173001.33</v>
      </c>
      <c r="G12" s="9">
        <v>128168.54</v>
      </c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6">
        <v>3</v>
      </c>
      <c r="B13" s="19" t="s">
        <v>32</v>
      </c>
      <c r="C13" s="7" t="s">
        <v>64</v>
      </c>
      <c r="D13" s="8">
        <v>95270.92</v>
      </c>
      <c r="E13" s="8"/>
      <c r="F13" s="8"/>
      <c r="G13" s="7"/>
      <c r="H13" s="9">
        <v>95270.92</v>
      </c>
      <c r="J13" s="7"/>
      <c r="K13" s="7"/>
      <c r="L13" s="7"/>
      <c r="M13" s="7"/>
      <c r="N13" s="8"/>
      <c r="O13" s="7"/>
      <c r="P13" s="7"/>
    </row>
    <row r="14" spans="1:16" ht="30" x14ac:dyDescent="0.25">
      <c r="A14" s="6">
        <v>4</v>
      </c>
      <c r="B14" s="7" t="s">
        <v>33</v>
      </c>
      <c r="C14" s="7" t="s">
        <v>68</v>
      </c>
      <c r="D14" s="8">
        <v>35794.33</v>
      </c>
      <c r="E14" s="8"/>
      <c r="F14" s="8"/>
      <c r="G14" s="7"/>
      <c r="H14" s="7"/>
      <c r="I14" s="8"/>
      <c r="J14" s="7"/>
      <c r="K14" s="7"/>
      <c r="L14" s="7"/>
      <c r="M14" s="7"/>
      <c r="N14" s="7"/>
      <c r="O14" s="9">
        <f>D14</f>
        <v>35794.33</v>
      </c>
      <c r="P14" s="7"/>
    </row>
    <row r="15" spans="1:16" x14ac:dyDescent="0.25">
      <c r="A15" s="6">
        <v>5</v>
      </c>
      <c r="B15" s="7" t="s">
        <v>34</v>
      </c>
      <c r="C15" s="7" t="s">
        <v>65</v>
      </c>
      <c r="D15" s="8">
        <v>156000</v>
      </c>
      <c r="E15" s="8"/>
      <c r="F15" s="8"/>
      <c r="G15" s="7"/>
      <c r="H15" s="7"/>
      <c r="I15" s="7"/>
      <c r="J15" s="7"/>
      <c r="K15" s="7"/>
      <c r="L15" s="9">
        <f>D15/2</f>
        <v>78000</v>
      </c>
      <c r="M15" s="9">
        <f>D15/2</f>
        <v>78000</v>
      </c>
      <c r="N15" s="7"/>
      <c r="O15" s="7"/>
      <c r="P15" s="7"/>
    </row>
    <row r="16" spans="1:16" ht="30" x14ac:dyDescent="0.25">
      <c r="A16" s="6">
        <v>5</v>
      </c>
      <c r="B16" s="19" t="s">
        <v>35</v>
      </c>
      <c r="C16" s="7" t="s">
        <v>67</v>
      </c>
      <c r="D16" s="8">
        <f>174403.17+72120</f>
        <v>246523.17</v>
      </c>
      <c r="E16" s="8"/>
      <c r="G16" s="9">
        <f>D16/2</f>
        <v>123261.58500000001</v>
      </c>
      <c r="H16" s="9">
        <f>D16-G16</f>
        <v>123261.58500000001</v>
      </c>
      <c r="I16" s="7"/>
      <c r="J16" s="7"/>
      <c r="K16" s="7"/>
      <c r="L16" s="7"/>
      <c r="M16" s="7"/>
      <c r="N16" s="7"/>
      <c r="O16" s="7"/>
      <c r="P16" s="7"/>
    </row>
    <row r="17" spans="1:17" x14ac:dyDescent="0.25">
      <c r="A17" s="6">
        <v>6</v>
      </c>
      <c r="B17" s="19" t="s">
        <v>36</v>
      </c>
      <c r="C17" s="7" t="s">
        <v>64</v>
      </c>
      <c r="D17" s="8">
        <v>539010.41</v>
      </c>
      <c r="E17" s="8"/>
      <c r="F17" s="8"/>
      <c r="G17" s="7"/>
      <c r="H17" s="9">
        <f>D17/3</f>
        <v>179670.13666666669</v>
      </c>
      <c r="I17" s="9">
        <f>D17/3</f>
        <v>179670.13666666669</v>
      </c>
      <c r="J17" s="9">
        <f>D17/3</f>
        <v>179670.13666666669</v>
      </c>
      <c r="L17" s="7"/>
      <c r="M17" s="7"/>
      <c r="N17" s="7"/>
      <c r="O17" s="7"/>
      <c r="P17" s="7"/>
    </row>
    <row r="18" spans="1:17" ht="30" x14ac:dyDescent="0.25">
      <c r="A18" s="6">
        <v>6</v>
      </c>
      <c r="B18" s="19" t="s">
        <v>37</v>
      </c>
      <c r="C18" s="7" t="s">
        <v>67</v>
      </c>
      <c r="D18" s="8">
        <f>275910.88+342075.99</f>
        <v>617986.87</v>
      </c>
      <c r="E18" s="8"/>
      <c r="F18" s="8"/>
      <c r="G18" s="7"/>
      <c r="H18" s="7"/>
      <c r="I18" s="7"/>
      <c r="J18" s="7"/>
      <c r="K18" s="7"/>
      <c r="L18" s="7"/>
      <c r="M18" s="7"/>
      <c r="N18" s="9">
        <f>D18/3</f>
        <v>205995.62333333332</v>
      </c>
      <c r="O18" s="9">
        <f>D18/3</f>
        <v>205995.62333333332</v>
      </c>
      <c r="P18" s="9">
        <f>D18/3</f>
        <v>205995.62333333332</v>
      </c>
    </row>
    <row r="19" spans="1:17" x14ac:dyDescent="0.25">
      <c r="A19" s="6">
        <v>6</v>
      </c>
      <c r="B19" s="19" t="s">
        <v>38</v>
      </c>
      <c r="C19" s="7" t="s">
        <v>66</v>
      </c>
      <c r="D19" s="8">
        <v>722965.66</v>
      </c>
      <c r="E19" s="8"/>
      <c r="F19" s="8"/>
      <c r="G19" s="7"/>
      <c r="H19" s="9">
        <f>D19/3</f>
        <v>240988.55333333334</v>
      </c>
      <c r="I19" s="9">
        <f>D19/3</f>
        <v>240988.55333333334</v>
      </c>
      <c r="J19" s="9">
        <f>D19/3</f>
        <v>240988.55333333334</v>
      </c>
      <c r="K19" s="7"/>
      <c r="L19" s="7"/>
      <c r="M19" s="7"/>
      <c r="N19" s="7"/>
      <c r="O19" s="7"/>
      <c r="P19" s="7"/>
    </row>
    <row r="20" spans="1:17" x14ac:dyDescent="0.25">
      <c r="C20" s="10" t="s">
        <v>8</v>
      </c>
      <c r="D20" s="11">
        <f>SUM(D8:D19)</f>
        <v>6827201.29</v>
      </c>
      <c r="E20" s="12"/>
      <c r="F20" s="12"/>
    </row>
    <row r="21" spans="1:17" x14ac:dyDescent="0.25">
      <c r="B21" s="30" t="s">
        <v>23</v>
      </c>
      <c r="C21" s="30"/>
      <c r="D21" s="12"/>
      <c r="E21" s="12">
        <f t="shared" ref="E21:P21" si="0">SUM(E8:E20)</f>
        <v>177807.99</v>
      </c>
      <c r="F21" s="12">
        <f t="shared" si="0"/>
        <v>173001.33</v>
      </c>
      <c r="G21" s="12">
        <f t="shared" si="0"/>
        <v>251430.125</v>
      </c>
      <c r="H21" s="12">
        <f t="shared" si="0"/>
        <v>639191.19500000007</v>
      </c>
      <c r="I21" s="12">
        <f t="shared" si="0"/>
        <v>762698.53</v>
      </c>
      <c r="J21" s="12">
        <f t="shared" si="0"/>
        <v>762698.53</v>
      </c>
      <c r="K21" s="12">
        <f t="shared" si="0"/>
        <v>673851.38</v>
      </c>
      <c r="L21" s="12">
        <f t="shared" si="0"/>
        <v>863234.0166666666</v>
      </c>
      <c r="M21" s="12">
        <f t="shared" si="0"/>
        <v>853960.31416666671</v>
      </c>
      <c r="N21" s="12">
        <f t="shared" si="0"/>
        <v>981955.9375</v>
      </c>
      <c r="O21" s="12">
        <f t="shared" si="0"/>
        <v>462828.91333333333</v>
      </c>
      <c r="P21" s="12">
        <f t="shared" si="0"/>
        <v>205995.62333333332</v>
      </c>
    </row>
    <row r="22" spans="1:17" x14ac:dyDescent="0.25">
      <c r="C22" s="4" t="s">
        <v>24</v>
      </c>
      <c r="I22" s="12"/>
      <c r="J22" s="12"/>
      <c r="K22" s="12"/>
      <c r="L22" s="12"/>
      <c r="M22" s="12"/>
      <c r="N22" s="12"/>
      <c r="O22" s="12"/>
      <c r="P22" s="12"/>
    </row>
    <row r="23" spans="1:17" x14ac:dyDescent="0.25">
      <c r="C23" s="4" t="s">
        <v>25</v>
      </c>
      <c r="E23" s="12">
        <f t="shared" ref="E23:P23" si="1">SUM(E8:E13)</f>
        <v>177807.99</v>
      </c>
      <c r="F23" s="12">
        <f t="shared" si="1"/>
        <v>173001.33</v>
      </c>
      <c r="G23" s="12">
        <f t="shared" si="1"/>
        <v>128168.54</v>
      </c>
      <c r="H23" s="12">
        <f t="shared" si="1"/>
        <v>95270.92</v>
      </c>
      <c r="I23" s="12">
        <f t="shared" si="1"/>
        <v>342039.84</v>
      </c>
      <c r="J23" s="12">
        <f t="shared" si="1"/>
        <v>342039.84</v>
      </c>
      <c r="K23" s="12">
        <f t="shared" si="1"/>
        <v>673851.38</v>
      </c>
      <c r="L23" s="12">
        <f t="shared" si="1"/>
        <v>785234.0166666666</v>
      </c>
      <c r="M23" s="12">
        <f t="shared" si="1"/>
        <v>775960.31416666671</v>
      </c>
      <c r="N23" s="12">
        <f t="shared" si="1"/>
        <v>775960.31416666671</v>
      </c>
      <c r="O23" s="12">
        <f t="shared" si="1"/>
        <v>221038.96</v>
      </c>
      <c r="P23" s="12">
        <f t="shared" si="1"/>
        <v>0</v>
      </c>
      <c r="Q23" s="12"/>
    </row>
    <row r="24" spans="1:17" x14ac:dyDescent="0.25">
      <c r="C24" s="4" t="s">
        <v>26</v>
      </c>
      <c r="E24" s="12">
        <f t="shared" ref="E24:P24" si="2">SUM(E14:E14)</f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12">
        <f t="shared" si="2"/>
        <v>35794.33</v>
      </c>
      <c r="P24" s="12">
        <f t="shared" si="2"/>
        <v>0</v>
      </c>
      <c r="Q24" s="12"/>
    </row>
    <row r="25" spans="1:17" x14ac:dyDescent="0.25">
      <c r="C25" s="4" t="s">
        <v>27</v>
      </c>
      <c r="E25" s="12">
        <f>SUM(E15:E16)</f>
        <v>0</v>
      </c>
      <c r="F25" s="12">
        <f t="shared" ref="F25:P25" si="3">SUM(F15:F16)</f>
        <v>0</v>
      </c>
      <c r="G25" s="12">
        <f t="shared" si="3"/>
        <v>123261.58500000001</v>
      </c>
      <c r="H25" s="12">
        <f t="shared" si="3"/>
        <v>123261.58500000001</v>
      </c>
      <c r="I25" s="12">
        <f>SUM(I15:I16)</f>
        <v>0</v>
      </c>
      <c r="J25" s="12">
        <f t="shared" si="3"/>
        <v>0</v>
      </c>
      <c r="K25" s="12">
        <f t="shared" si="3"/>
        <v>0</v>
      </c>
      <c r="L25" s="12">
        <f>SUM(L15:L16)</f>
        <v>78000</v>
      </c>
      <c r="M25" s="12">
        <f>SUM(M15:M16)</f>
        <v>78000</v>
      </c>
      <c r="N25" s="12">
        <f t="shared" si="3"/>
        <v>0</v>
      </c>
      <c r="O25" s="12">
        <f t="shared" si="3"/>
        <v>0</v>
      </c>
      <c r="P25" s="12">
        <f t="shared" si="3"/>
        <v>0</v>
      </c>
      <c r="Q25" s="12"/>
    </row>
    <row r="26" spans="1:17" x14ac:dyDescent="0.25">
      <c r="C26" s="4" t="s">
        <v>28</v>
      </c>
      <c r="E26" s="12">
        <f>SUM(E17:E19)</f>
        <v>0</v>
      </c>
      <c r="F26" s="12">
        <f t="shared" ref="F26:P26" si="4">SUM(F17:F19)</f>
        <v>0</v>
      </c>
      <c r="G26" s="12">
        <f t="shared" si="4"/>
        <v>0</v>
      </c>
      <c r="H26" s="12">
        <f>SUM(H17:H19)</f>
        <v>420658.69000000006</v>
      </c>
      <c r="I26" s="12">
        <f>SUM(I17:I19)</f>
        <v>420658.69000000006</v>
      </c>
      <c r="J26" s="12">
        <f>SUM(J17:J19)</f>
        <v>420658.69000000006</v>
      </c>
      <c r="K26" s="12">
        <f>SUM(K17:K19)</f>
        <v>0</v>
      </c>
      <c r="L26" s="12">
        <f t="shared" si="4"/>
        <v>0</v>
      </c>
      <c r="M26" s="12">
        <f t="shared" si="4"/>
        <v>0</v>
      </c>
      <c r="N26" s="12">
        <f t="shared" si="4"/>
        <v>205995.62333333332</v>
      </c>
      <c r="O26" s="12">
        <f t="shared" si="4"/>
        <v>205995.62333333332</v>
      </c>
      <c r="P26" s="12">
        <f t="shared" si="4"/>
        <v>205995.62333333332</v>
      </c>
      <c r="Q26" s="12"/>
    </row>
    <row r="27" spans="1:17" x14ac:dyDescent="0.25"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7" x14ac:dyDescent="0.25">
      <c r="A28" s="32" t="s">
        <v>40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7" x14ac:dyDescent="0.25">
      <c r="A29" s="33" t="s">
        <v>9</v>
      </c>
      <c r="B29" s="33" t="s">
        <v>19</v>
      </c>
      <c r="C29" s="33" t="s">
        <v>20</v>
      </c>
      <c r="D29" s="33" t="s">
        <v>21</v>
      </c>
      <c r="E29" s="33" t="s">
        <v>22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17" x14ac:dyDescent="0.25">
      <c r="A30" s="33"/>
      <c r="B30" s="33"/>
      <c r="C30" s="33"/>
      <c r="D30" s="33"/>
      <c r="E30" s="6" t="s">
        <v>17</v>
      </c>
      <c r="F30" s="6" t="s">
        <v>18</v>
      </c>
      <c r="G30" s="6" t="s">
        <v>10</v>
      </c>
      <c r="H30" s="6" t="s">
        <v>1</v>
      </c>
      <c r="I30" s="6" t="s">
        <v>11</v>
      </c>
      <c r="J30" s="6" t="s">
        <v>12</v>
      </c>
      <c r="K30" s="6" t="s">
        <v>13</v>
      </c>
      <c r="L30" s="6" t="s">
        <v>14</v>
      </c>
      <c r="M30" s="6" t="s">
        <v>15</v>
      </c>
      <c r="N30" s="6" t="s">
        <v>0</v>
      </c>
      <c r="O30" s="6" t="s">
        <v>7</v>
      </c>
      <c r="P30" s="6" t="s">
        <v>16</v>
      </c>
    </row>
    <row r="31" spans="1:17" ht="30" x14ac:dyDescent="0.25">
      <c r="A31" s="1">
        <v>4</v>
      </c>
      <c r="B31" s="17" t="s">
        <v>42</v>
      </c>
      <c r="C31" s="7" t="s">
        <v>69</v>
      </c>
      <c r="D31" s="8">
        <v>330480.53000000003</v>
      </c>
      <c r="E31" s="7"/>
      <c r="F31" s="7"/>
      <c r="G31" s="7"/>
      <c r="H31" s="7"/>
      <c r="I31" s="7"/>
      <c r="J31" s="7"/>
      <c r="K31" s="7"/>
      <c r="L31" s="7"/>
      <c r="M31" s="13">
        <f>D31/3</f>
        <v>110160.17666666668</v>
      </c>
      <c r="N31" s="13">
        <f>D31/3</f>
        <v>110160.17666666668</v>
      </c>
      <c r="O31" s="13">
        <f>D31/3</f>
        <v>110160.17666666668</v>
      </c>
      <c r="P31" s="7"/>
    </row>
    <row r="32" spans="1:17" ht="30" x14ac:dyDescent="0.25">
      <c r="A32" s="1">
        <v>5</v>
      </c>
      <c r="B32" s="2" t="s">
        <v>41</v>
      </c>
      <c r="C32" s="7" t="s">
        <v>70</v>
      </c>
      <c r="D32" s="8">
        <v>160000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3">
        <f>D32</f>
        <v>160000</v>
      </c>
    </row>
    <row r="33" spans="1:17" ht="30" x14ac:dyDescent="0.25">
      <c r="A33" s="1">
        <v>6</v>
      </c>
      <c r="B33" s="17" t="s">
        <v>43</v>
      </c>
      <c r="C33" s="7" t="s">
        <v>71</v>
      </c>
      <c r="D33" s="8">
        <f>281088.25+40245.78</f>
        <v>321334.03000000003</v>
      </c>
      <c r="E33" s="7"/>
      <c r="F33" s="7"/>
      <c r="G33" s="13">
        <f>D33/3</f>
        <v>107111.34333333334</v>
      </c>
      <c r="H33" s="13">
        <f>D33/3</f>
        <v>107111.34333333334</v>
      </c>
      <c r="I33" s="13">
        <f>D33/3</f>
        <v>107111.34333333334</v>
      </c>
      <c r="J33" s="7"/>
      <c r="K33" s="7"/>
      <c r="L33" s="7"/>
      <c r="M33" s="7"/>
      <c r="N33" s="7"/>
      <c r="O33" s="7"/>
      <c r="P33" s="7"/>
    </row>
    <row r="34" spans="1:17" x14ac:dyDescent="0.25">
      <c r="C34" s="10" t="s">
        <v>8</v>
      </c>
      <c r="D34" s="11">
        <f>SUM(D31:D33)</f>
        <v>811814.56</v>
      </c>
    </row>
    <row r="35" spans="1:17" x14ac:dyDescent="0.25">
      <c r="B35" s="30" t="s">
        <v>23</v>
      </c>
      <c r="C35" s="30"/>
      <c r="D35" s="12"/>
      <c r="E35" s="12">
        <f>SUM(E31:E33)</f>
        <v>0</v>
      </c>
      <c r="F35" s="12">
        <f t="shared" ref="F35:P35" si="5">SUM(F31:F33)</f>
        <v>0</v>
      </c>
      <c r="G35" s="12">
        <f>SUM(G31:G33)</f>
        <v>107111.34333333334</v>
      </c>
      <c r="H35" s="12">
        <f>SUM(H31:H33)</f>
        <v>107111.34333333334</v>
      </c>
      <c r="I35" s="12">
        <f>SUM(I31:I33)</f>
        <v>107111.34333333334</v>
      </c>
      <c r="J35" s="12">
        <f t="shared" si="5"/>
        <v>0</v>
      </c>
      <c r="K35" s="12">
        <f t="shared" si="5"/>
        <v>0</v>
      </c>
      <c r="L35" s="12">
        <f t="shared" si="5"/>
        <v>0</v>
      </c>
      <c r="M35" s="12">
        <f>SUM(M31:M33)</f>
        <v>110160.17666666668</v>
      </c>
      <c r="N35" s="12">
        <f>SUM(N31:N33)</f>
        <v>110160.17666666668</v>
      </c>
      <c r="O35" s="12">
        <f>SUM(O31:O33)</f>
        <v>110160.17666666668</v>
      </c>
      <c r="P35" s="12">
        <f t="shared" si="5"/>
        <v>160000</v>
      </c>
    </row>
    <row r="36" spans="1:17" x14ac:dyDescent="0.25">
      <c r="C36" s="4" t="s">
        <v>24</v>
      </c>
    </row>
    <row r="37" spans="1:17" x14ac:dyDescent="0.25">
      <c r="C37" s="4" t="s">
        <v>26</v>
      </c>
      <c r="E37" s="12">
        <f t="shared" ref="E37:P37" si="6">E31</f>
        <v>0</v>
      </c>
      <c r="F37" s="12">
        <f t="shared" si="6"/>
        <v>0</v>
      </c>
      <c r="G37" s="12">
        <f>G31</f>
        <v>0</v>
      </c>
      <c r="H37" s="12">
        <f t="shared" ref="H37:M37" si="7">H31</f>
        <v>0</v>
      </c>
      <c r="I37" s="12">
        <f t="shared" si="7"/>
        <v>0</v>
      </c>
      <c r="J37" s="12">
        <f t="shared" si="7"/>
        <v>0</v>
      </c>
      <c r="K37" s="12">
        <f t="shared" si="7"/>
        <v>0</v>
      </c>
      <c r="L37" s="12">
        <f t="shared" si="7"/>
        <v>0</v>
      </c>
      <c r="M37" s="12">
        <f t="shared" si="7"/>
        <v>110160.17666666668</v>
      </c>
      <c r="N37" s="12">
        <f>N31</f>
        <v>110160.17666666668</v>
      </c>
      <c r="O37" s="12">
        <f>O31</f>
        <v>110160.17666666668</v>
      </c>
      <c r="P37" s="12">
        <f t="shared" si="6"/>
        <v>0</v>
      </c>
      <c r="Q37" s="12"/>
    </row>
    <row r="38" spans="1:17" x14ac:dyDescent="0.25">
      <c r="C38" s="4" t="s">
        <v>27</v>
      </c>
      <c r="E38" s="12">
        <f t="shared" ref="E38:P38" si="8">E32</f>
        <v>0</v>
      </c>
      <c r="F38" s="12">
        <f t="shared" si="8"/>
        <v>0</v>
      </c>
      <c r="G38" s="12">
        <f t="shared" si="8"/>
        <v>0</v>
      </c>
      <c r="H38" s="12">
        <f t="shared" si="8"/>
        <v>0</v>
      </c>
      <c r="I38" s="12">
        <f t="shared" si="8"/>
        <v>0</v>
      </c>
      <c r="J38" s="12">
        <f t="shared" si="8"/>
        <v>0</v>
      </c>
      <c r="K38" s="12">
        <f t="shared" si="8"/>
        <v>0</v>
      </c>
      <c r="L38" s="12">
        <f t="shared" si="8"/>
        <v>0</v>
      </c>
      <c r="M38" s="12">
        <f t="shared" si="8"/>
        <v>0</v>
      </c>
      <c r="N38" s="12">
        <f t="shared" si="8"/>
        <v>0</v>
      </c>
      <c r="O38" s="12">
        <f t="shared" si="8"/>
        <v>0</v>
      </c>
      <c r="P38" s="12">
        <f t="shared" si="8"/>
        <v>160000</v>
      </c>
      <c r="Q38" s="12"/>
    </row>
    <row r="39" spans="1:17" x14ac:dyDescent="0.25">
      <c r="C39" s="4" t="s">
        <v>28</v>
      </c>
      <c r="E39" s="12">
        <f>E33</f>
        <v>0</v>
      </c>
      <c r="F39" s="12">
        <f t="shared" ref="F39:P39" si="9">F33</f>
        <v>0</v>
      </c>
      <c r="G39" s="12">
        <f>G33</f>
        <v>107111.34333333334</v>
      </c>
      <c r="H39" s="12">
        <f>H33</f>
        <v>107111.34333333334</v>
      </c>
      <c r="I39" s="12">
        <f>I33</f>
        <v>107111.34333333334</v>
      </c>
      <c r="J39" s="12">
        <f t="shared" si="9"/>
        <v>0</v>
      </c>
      <c r="K39" s="12">
        <f t="shared" si="9"/>
        <v>0</v>
      </c>
      <c r="L39" s="12">
        <f t="shared" si="9"/>
        <v>0</v>
      </c>
      <c r="M39" s="12">
        <f>M33</f>
        <v>0</v>
      </c>
      <c r="N39" s="12">
        <f>N33</f>
        <v>0</v>
      </c>
      <c r="O39" s="12">
        <f>O33</f>
        <v>0</v>
      </c>
      <c r="P39" s="12">
        <f t="shared" si="9"/>
        <v>0</v>
      </c>
      <c r="Q39" s="12"/>
    </row>
    <row r="40" spans="1:17" x14ac:dyDescent="0.25">
      <c r="A40" s="16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7" x14ac:dyDescent="0.25">
      <c r="A41" s="16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7" x14ac:dyDescent="0.25">
      <c r="A42" s="20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4" spans="1:17" x14ac:dyDescent="0.25">
      <c r="A44" s="32" t="s">
        <v>44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7" x14ac:dyDescent="0.25">
      <c r="A45" s="33" t="s">
        <v>9</v>
      </c>
      <c r="B45" s="33" t="s">
        <v>19</v>
      </c>
      <c r="C45" s="33" t="s">
        <v>20</v>
      </c>
      <c r="D45" s="33" t="s">
        <v>21</v>
      </c>
      <c r="E45" s="33" t="s">
        <v>22</v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1:17" x14ac:dyDescent="0.25">
      <c r="A46" s="33"/>
      <c r="B46" s="33"/>
      <c r="C46" s="33"/>
      <c r="D46" s="33"/>
      <c r="E46" s="6" t="s">
        <v>17</v>
      </c>
      <c r="F46" s="6" t="s">
        <v>18</v>
      </c>
      <c r="G46" s="6" t="s">
        <v>10</v>
      </c>
      <c r="H46" s="6" t="s">
        <v>1</v>
      </c>
      <c r="I46" s="6" t="s">
        <v>11</v>
      </c>
      <c r="J46" s="6" t="s">
        <v>12</v>
      </c>
      <c r="K46" s="6" t="s">
        <v>13</v>
      </c>
      <c r="L46" s="6" t="s">
        <v>14</v>
      </c>
      <c r="M46" s="6" t="s">
        <v>15</v>
      </c>
      <c r="N46" s="6" t="s">
        <v>0</v>
      </c>
      <c r="O46" s="6" t="s">
        <v>7</v>
      </c>
      <c r="P46" s="6" t="s">
        <v>16</v>
      </c>
    </row>
    <row r="47" spans="1:17" ht="30" x14ac:dyDescent="0.25">
      <c r="A47" s="2">
        <v>4</v>
      </c>
      <c r="B47" s="18" t="s">
        <v>2</v>
      </c>
      <c r="C47" s="7" t="s">
        <v>72</v>
      </c>
      <c r="D47" s="8">
        <v>734192</v>
      </c>
      <c r="E47" s="7"/>
      <c r="F47" s="7"/>
      <c r="G47" s="7"/>
      <c r="H47" s="7"/>
      <c r="I47" s="7"/>
      <c r="J47" s="7"/>
      <c r="K47" s="7"/>
      <c r="L47" s="7"/>
      <c r="M47" s="14">
        <f>D47/4</f>
        <v>183548</v>
      </c>
      <c r="N47" s="14">
        <f>D47/4</f>
        <v>183548</v>
      </c>
      <c r="O47" s="14">
        <f>D47/4</f>
        <v>183548</v>
      </c>
      <c r="P47" s="14">
        <f>D47/4</f>
        <v>183548</v>
      </c>
    </row>
    <row r="48" spans="1:17" ht="30" x14ac:dyDescent="0.25">
      <c r="A48" s="2">
        <v>4</v>
      </c>
      <c r="B48" s="18" t="s">
        <v>45</v>
      </c>
      <c r="C48" s="7" t="s">
        <v>72</v>
      </c>
      <c r="D48" s="8">
        <v>208377.08</v>
      </c>
      <c r="E48" s="7"/>
      <c r="F48" s="7"/>
      <c r="G48" s="7"/>
      <c r="H48" s="14">
        <f>D48/2</f>
        <v>104188.54</v>
      </c>
      <c r="I48" s="14">
        <f>D48/2</f>
        <v>104188.54</v>
      </c>
      <c r="J48" s="7"/>
      <c r="K48" s="7"/>
      <c r="L48" s="7"/>
      <c r="M48" s="7"/>
      <c r="N48" s="7"/>
      <c r="O48" s="7"/>
      <c r="P48" s="7"/>
    </row>
    <row r="49" spans="1:17" ht="30" x14ac:dyDescent="0.25">
      <c r="A49" s="2">
        <v>4</v>
      </c>
      <c r="B49" s="18" t="s">
        <v>46</v>
      </c>
      <c r="C49" s="7" t="s">
        <v>73</v>
      </c>
      <c r="D49" s="8">
        <v>11240.44</v>
      </c>
      <c r="E49" s="7"/>
      <c r="F49" s="7"/>
      <c r="G49" s="14">
        <v>11240.44</v>
      </c>
      <c r="H49" s="7"/>
      <c r="I49" s="7"/>
      <c r="J49" s="7"/>
      <c r="K49" s="7"/>
      <c r="L49" s="7"/>
      <c r="M49" s="7"/>
      <c r="N49" s="7"/>
      <c r="O49" s="7"/>
      <c r="P49" s="7"/>
    </row>
    <row r="50" spans="1:17" ht="30" x14ac:dyDescent="0.25">
      <c r="A50" s="2">
        <v>5</v>
      </c>
      <c r="B50" s="3" t="s">
        <v>47</v>
      </c>
      <c r="C50" s="7" t="s">
        <v>72</v>
      </c>
      <c r="D50" s="8">
        <v>426722.94</v>
      </c>
      <c r="E50" s="7"/>
      <c r="F50" s="7"/>
      <c r="G50" s="7"/>
      <c r="H50" s="7"/>
      <c r="I50" s="7"/>
      <c r="J50" s="14">
        <f>D50/3</f>
        <v>142240.98000000001</v>
      </c>
      <c r="K50" s="14">
        <f>D50/3</f>
        <v>142240.98000000001</v>
      </c>
      <c r="L50" s="14">
        <f>D50/3</f>
        <v>142240.98000000001</v>
      </c>
      <c r="M50" s="7"/>
      <c r="N50" s="7"/>
      <c r="O50" s="7"/>
      <c r="P50" s="7"/>
    </row>
    <row r="51" spans="1:17" ht="30" x14ac:dyDescent="0.25">
      <c r="A51" s="2">
        <v>5</v>
      </c>
      <c r="B51" s="3" t="s">
        <v>48</v>
      </c>
      <c r="C51" s="7" t="s">
        <v>72</v>
      </c>
      <c r="D51" s="8">
        <v>400000</v>
      </c>
      <c r="E51" s="7"/>
      <c r="F51" s="7"/>
      <c r="G51" s="7"/>
      <c r="H51" s="7"/>
      <c r="I51" s="7"/>
      <c r="J51" s="14">
        <f>D51/3</f>
        <v>133333.33333333334</v>
      </c>
      <c r="K51" s="14">
        <f>D51/3</f>
        <v>133333.33333333334</v>
      </c>
      <c r="L51" s="14">
        <f>D51/3</f>
        <v>133333.33333333334</v>
      </c>
      <c r="M51" s="7"/>
      <c r="N51" s="7"/>
      <c r="O51" s="7"/>
      <c r="P51" s="7"/>
    </row>
    <row r="52" spans="1:17" ht="30" x14ac:dyDescent="0.25">
      <c r="A52" s="2">
        <v>6</v>
      </c>
      <c r="B52" s="18" t="s">
        <v>37</v>
      </c>
      <c r="C52" s="7" t="s">
        <v>74</v>
      </c>
      <c r="D52" s="8">
        <v>21868.32</v>
      </c>
      <c r="E52" s="7"/>
      <c r="F52" s="7"/>
      <c r="G52" s="7"/>
      <c r="H52" s="14">
        <f>D52/2</f>
        <v>10934.16</v>
      </c>
      <c r="I52" s="14">
        <f>D52/2</f>
        <v>10934.16</v>
      </c>
      <c r="J52" s="7"/>
      <c r="K52" s="7"/>
      <c r="L52" s="7"/>
      <c r="M52" s="7"/>
      <c r="N52" s="7"/>
      <c r="O52" s="7"/>
      <c r="P52" s="7"/>
    </row>
    <row r="53" spans="1:17" x14ac:dyDescent="0.25">
      <c r="C53" s="10" t="s">
        <v>8</v>
      </c>
      <c r="D53" s="11">
        <f>SUM(D47:D52)</f>
        <v>1802400.78</v>
      </c>
    </row>
    <row r="54" spans="1:17" x14ac:dyDescent="0.25"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7" x14ac:dyDescent="0.25">
      <c r="B55" s="30" t="s">
        <v>23</v>
      </c>
      <c r="C55" s="30"/>
      <c r="D55" s="12"/>
      <c r="E55" s="12">
        <f>SUM(E47:E52)</f>
        <v>0</v>
      </c>
      <c r="F55" s="12">
        <f t="shared" ref="F55:P55" si="10">SUM(F47:F52)</f>
        <v>0</v>
      </c>
      <c r="G55" s="12">
        <f t="shared" si="10"/>
        <v>11240.44</v>
      </c>
      <c r="H55" s="12">
        <f t="shared" si="10"/>
        <v>115122.7</v>
      </c>
      <c r="I55" s="12">
        <f>SUM(I47:I52)</f>
        <v>115122.7</v>
      </c>
      <c r="J55" s="12">
        <f t="shared" si="10"/>
        <v>275574.31333333335</v>
      </c>
      <c r="K55" s="12">
        <f t="shared" si="10"/>
        <v>275574.31333333335</v>
      </c>
      <c r="L55" s="12">
        <f t="shared" si="10"/>
        <v>275574.31333333335</v>
      </c>
      <c r="M55" s="12">
        <f t="shared" si="10"/>
        <v>183548</v>
      </c>
      <c r="N55" s="12">
        <f t="shared" si="10"/>
        <v>183548</v>
      </c>
      <c r="O55" s="12">
        <f t="shared" si="10"/>
        <v>183548</v>
      </c>
      <c r="P55" s="12">
        <f t="shared" si="10"/>
        <v>183548</v>
      </c>
    </row>
    <row r="56" spans="1:17" x14ac:dyDescent="0.25">
      <c r="C56" s="4" t="s">
        <v>24</v>
      </c>
    </row>
    <row r="57" spans="1:17" x14ac:dyDescent="0.25">
      <c r="C57" s="4" t="s">
        <v>26</v>
      </c>
      <c r="E57" s="12">
        <f>SUM(E47:E49)</f>
        <v>0</v>
      </c>
      <c r="F57" s="12">
        <f>SUM(F47:F49)</f>
        <v>0</v>
      </c>
      <c r="G57" s="12">
        <f t="shared" ref="G57:P57" si="11">SUM(G47:G49)</f>
        <v>11240.44</v>
      </c>
      <c r="H57" s="12">
        <f t="shared" si="11"/>
        <v>104188.54</v>
      </c>
      <c r="I57" s="12">
        <f t="shared" si="11"/>
        <v>104188.54</v>
      </c>
      <c r="J57" s="12">
        <f t="shared" si="11"/>
        <v>0</v>
      </c>
      <c r="K57" s="12">
        <f t="shared" si="11"/>
        <v>0</v>
      </c>
      <c r="L57" s="12">
        <f t="shared" si="11"/>
        <v>0</v>
      </c>
      <c r="M57" s="12">
        <f t="shared" si="11"/>
        <v>183548</v>
      </c>
      <c r="N57" s="12">
        <f t="shared" si="11"/>
        <v>183548</v>
      </c>
      <c r="O57" s="12">
        <f t="shared" si="11"/>
        <v>183548</v>
      </c>
      <c r="P57" s="12">
        <f t="shared" si="11"/>
        <v>183548</v>
      </c>
      <c r="Q57" s="12"/>
    </row>
    <row r="58" spans="1:17" x14ac:dyDescent="0.25">
      <c r="C58" s="4" t="s">
        <v>27</v>
      </c>
      <c r="E58" s="12">
        <f>SUM(E50:E51)</f>
        <v>0</v>
      </c>
      <c r="F58" s="12">
        <f t="shared" ref="F58:P58" si="12">SUM(F50:F51)</f>
        <v>0</v>
      </c>
      <c r="G58" s="12">
        <f t="shared" si="12"/>
        <v>0</v>
      </c>
      <c r="H58" s="12">
        <f t="shared" si="12"/>
        <v>0</v>
      </c>
      <c r="I58" s="12">
        <f t="shared" si="12"/>
        <v>0</v>
      </c>
      <c r="J58" s="12">
        <f t="shared" si="12"/>
        <v>275574.31333333335</v>
      </c>
      <c r="K58" s="12">
        <f t="shared" si="12"/>
        <v>275574.31333333335</v>
      </c>
      <c r="L58" s="12">
        <f t="shared" si="12"/>
        <v>275574.31333333335</v>
      </c>
      <c r="M58" s="12">
        <f t="shared" si="12"/>
        <v>0</v>
      </c>
      <c r="N58" s="12">
        <f t="shared" si="12"/>
        <v>0</v>
      </c>
      <c r="O58" s="12">
        <f t="shared" si="12"/>
        <v>0</v>
      </c>
      <c r="P58" s="12">
        <f t="shared" si="12"/>
        <v>0</v>
      </c>
      <c r="Q58" s="12"/>
    </row>
    <row r="59" spans="1:17" x14ac:dyDescent="0.25">
      <c r="C59" s="4" t="s">
        <v>28</v>
      </c>
      <c r="E59" s="12">
        <f>E52</f>
        <v>0</v>
      </c>
      <c r="F59" s="12">
        <f t="shared" ref="F59:P59" si="13">F52</f>
        <v>0</v>
      </c>
      <c r="G59" s="12">
        <f>G52</f>
        <v>0</v>
      </c>
      <c r="H59" s="12">
        <f>I52</f>
        <v>10934.16</v>
      </c>
      <c r="I59" s="12">
        <f>I52</f>
        <v>10934.16</v>
      </c>
      <c r="J59" s="12">
        <f t="shared" si="13"/>
        <v>0</v>
      </c>
      <c r="K59" s="12">
        <f t="shared" si="13"/>
        <v>0</v>
      </c>
      <c r="L59" s="12">
        <f t="shared" si="13"/>
        <v>0</v>
      </c>
      <c r="M59" s="12">
        <f t="shared" si="13"/>
        <v>0</v>
      </c>
      <c r="N59" s="12">
        <f t="shared" si="13"/>
        <v>0</v>
      </c>
      <c r="O59" s="12">
        <f t="shared" si="13"/>
        <v>0</v>
      </c>
      <c r="P59" s="12">
        <f t="shared" si="13"/>
        <v>0</v>
      </c>
      <c r="Q59" s="12"/>
    </row>
    <row r="61" spans="1:17" x14ac:dyDescent="0.25">
      <c r="A61" s="32" t="s">
        <v>50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1:17" x14ac:dyDescent="0.25">
      <c r="A62" s="33" t="s">
        <v>9</v>
      </c>
      <c r="B62" s="33" t="s">
        <v>19</v>
      </c>
      <c r="C62" s="33" t="s">
        <v>20</v>
      </c>
      <c r="D62" s="33" t="s">
        <v>21</v>
      </c>
      <c r="E62" s="33" t="s">
        <v>22</v>
      </c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</row>
    <row r="63" spans="1:17" x14ac:dyDescent="0.25">
      <c r="A63" s="33"/>
      <c r="B63" s="33"/>
      <c r="C63" s="33"/>
      <c r="D63" s="33"/>
      <c r="E63" s="6" t="s">
        <v>17</v>
      </c>
      <c r="F63" s="6" t="s">
        <v>18</v>
      </c>
      <c r="G63" s="6" t="s">
        <v>10</v>
      </c>
      <c r="H63" s="6" t="s">
        <v>1</v>
      </c>
      <c r="I63" s="6" t="s">
        <v>11</v>
      </c>
      <c r="J63" s="6" t="s">
        <v>12</v>
      </c>
      <c r="K63" s="6" t="s">
        <v>13</v>
      </c>
      <c r="L63" s="6" t="s">
        <v>14</v>
      </c>
      <c r="M63" s="6" t="s">
        <v>15</v>
      </c>
      <c r="N63" s="6" t="s">
        <v>0</v>
      </c>
      <c r="O63" s="6" t="s">
        <v>7</v>
      </c>
      <c r="P63" s="6" t="s">
        <v>16</v>
      </c>
    </row>
    <row r="64" spans="1:17" x14ac:dyDescent="0.25">
      <c r="A64" s="6">
        <v>4</v>
      </c>
      <c r="B64" s="7" t="s">
        <v>3</v>
      </c>
      <c r="C64" s="7" t="s">
        <v>4</v>
      </c>
      <c r="D64" s="8">
        <v>9130.59</v>
      </c>
      <c r="E64" s="7"/>
      <c r="F64" s="7"/>
      <c r="G64" s="7"/>
      <c r="H64" s="7"/>
      <c r="I64" s="15">
        <v>9130.59</v>
      </c>
      <c r="J64" s="7"/>
      <c r="K64" s="7"/>
      <c r="L64" s="7"/>
      <c r="M64" s="7"/>
      <c r="N64" s="7"/>
      <c r="O64" s="7"/>
      <c r="P64" s="7"/>
    </row>
    <row r="65" spans="1:16" x14ac:dyDescent="0.25">
      <c r="A65" s="6">
        <v>4</v>
      </c>
      <c r="B65" s="7" t="s">
        <v>5</v>
      </c>
      <c r="C65" s="7" t="s">
        <v>4</v>
      </c>
      <c r="D65" s="8">
        <v>14629.17</v>
      </c>
      <c r="E65" s="7"/>
      <c r="F65" s="7"/>
      <c r="G65" s="7"/>
      <c r="H65" s="7"/>
      <c r="I65" s="7"/>
      <c r="J65" s="15">
        <f>D65</f>
        <v>14629.17</v>
      </c>
      <c r="K65" s="7"/>
      <c r="L65" s="7"/>
      <c r="M65" s="7"/>
      <c r="N65" s="7"/>
      <c r="O65" s="7"/>
      <c r="P65" s="7"/>
    </row>
    <row r="66" spans="1:16" x14ac:dyDescent="0.25">
      <c r="A66" s="6">
        <v>4</v>
      </c>
      <c r="B66" s="7" t="s">
        <v>6</v>
      </c>
      <c r="C66" s="7" t="s">
        <v>4</v>
      </c>
      <c r="D66" s="8">
        <v>7646.59</v>
      </c>
      <c r="E66" s="7"/>
      <c r="F66" s="7"/>
      <c r="G66" s="7"/>
      <c r="H66" s="7"/>
      <c r="I66" s="7"/>
      <c r="J66" s="7"/>
      <c r="K66" s="15">
        <f>D66/2</f>
        <v>3823.2950000000001</v>
      </c>
      <c r="L66" s="15">
        <f>D66/2</f>
        <v>3823.2950000000001</v>
      </c>
      <c r="M66" s="7"/>
      <c r="N66" s="7"/>
      <c r="O66" s="7"/>
      <c r="P66" s="7"/>
    </row>
    <row r="67" spans="1:16" x14ac:dyDescent="0.25">
      <c r="C67" s="10" t="s">
        <v>8</v>
      </c>
      <c r="D67" s="11">
        <f>SUM(D62:D66)</f>
        <v>31406.350000000002</v>
      </c>
    </row>
    <row r="68" spans="1:16" x14ac:dyDescent="0.2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x14ac:dyDescent="0.25">
      <c r="B69" s="30" t="s">
        <v>23</v>
      </c>
      <c r="C69" s="30"/>
      <c r="D69" s="12"/>
      <c r="E69" s="12">
        <f>SUM(E64:E66)</f>
        <v>0</v>
      </c>
      <c r="F69" s="12">
        <f t="shared" ref="F69:P69" si="14">SUM(F64:F66)</f>
        <v>0</v>
      </c>
      <c r="G69" s="12">
        <f t="shared" si="14"/>
        <v>0</v>
      </c>
      <c r="H69" s="12">
        <f t="shared" si="14"/>
        <v>0</v>
      </c>
      <c r="I69" s="12">
        <f t="shared" si="14"/>
        <v>9130.59</v>
      </c>
      <c r="J69" s="12">
        <f t="shared" si="14"/>
        <v>14629.17</v>
      </c>
      <c r="K69" s="12">
        <f t="shared" si="14"/>
        <v>3823.2950000000001</v>
      </c>
      <c r="L69" s="12">
        <f t="shared" si="14"/>
        <v>3823.2950000000001</v>
      </c>
      <c r="M69" s="12">
        <f t="shared" si="14"/>
        <v>0</v>
      </c>
      <c r="N69" s="12">
        <f t="shared" si="14"/>
        <v>0</v>
      </c>
      <c r="O69" s="12">
        <f t="shared" si="14"/>
        <v>0</v>
      </c>
      <c r="P69" s="12">
        <f t="shared" si="14"/>
        <v>0</v>
      </c>
    </row>
    <row r="71" spans="1:16" ht="28.5" x14ac:dyDescent="0.25">
      <c r="A71" s="22"/>
      <c r="B71" s="23"/>
      <c r="C71" s="24" t="s">
        <v>49</v>
      </c>
      <c r="D71" s="25">
        <f>D67+D53+D34+D20</f>
        <v>9472822.9800000004</v>
      </c>
      <c r="E71" s="25" t="s">
        <v>59</v>
      </c>
      <c r="F71" s="25"/>
      <c r="G71" s="23"/>
      <c r="H71" s="26"/>
      <c r="I71" s="23"/>
      <c r="J71" s="23"/>
      <c r="K71" s="23"/>
      <c r="L71" s="23"/>
      <c r="M71" s="23"/>
      <c r="N71" s="23"/>
      <c r="O71" s="23"/>
      <c r="P71" s="23"/>
    </row>
    <row r="72" spans="1:16" x14ac:dyDescent="0.25">
      <c r="A72" s="22"/>
      <c r="B72" s="23"/>
      <c r="C72" s="24" t="s">
        <v>24</v>
      </c>
      <c r="D72" s="25"/>
      <c r="E72" s="25"/>
      <c r="F72" s="27"/>
      <c r="G72" s="23"/>
      <c r="H72" s="26"/>
      <c r="I72" s="23"/>
      <c r="J72" s="23"/>
      <c r="K72" s="23"/>
      <c r="L72" s="23"/>
      <c r="M72" s="23"/>
      <c r="N72" s="23"/>
      <c r="O72" s="23"/>
      <c r="P72" s="23"/>
    </row>
    <row r="73" spans="1:16" x14ac:dyDescent="0.25">
      <c r="A73" s="22"/>
      <c r="B73" s="23"/>
      <c r="C73" s="24" t="s">
        <v>25</v>
      </c>
      <c r="D73" s="25">
        <f>D8+D9+D10+D11+D12+D13</f>
        <v>4508920.8499999996</v>
      </c>
      <c r="E73" s="25" t="s">
        <v>59</v>
      </c>
      <c r="F73" s="27"/>
      <c r="G73" s="23"/>
      <c r="H73" s="26"/>
      <c r="I73" s="23"/>
      <c r="J73" s="23"/>
      <c r="K73" s="23"/>
      <c r="L73" s="23"/>
      <c r="M73" s="23"/>
      <c r="N73" s="23"/>
      <c r="O73" s="23"/>
      <c r="P73" s="23"/>
    </row>
    <row r="74" spans="1:16" x14ac:dyDescent="0.25">
      <c r="A74" s="22"/>
      <c r="B74" s="23"/>
      <c r="C74" s="24" t="s">
        <v>26</v>
      </c>
      <c r="D74" s="25">
        <f>D14+D31+D47+D48+D49+D64+D65+D66</f>
        <v>1351490.7300000002</v>
      </c>
      <c r="E74" s="25" t="s">
        <v>59</v>
      </c>
      <c r="F74" s="27"/>
      <c r="G74" s="23"/>
      <c r="H74" s="26"/>
      <c r="I74" s="23"/>
      <c r="J74" s="23"/>
      <c r="K74" s="23"/>
      <c r="L74" s="23"/>
      <c r="M74" s="23"/>
      <c r="N74" s="23"/>
      <c r="O74" s="23"/>
      <c r="P74" s="23"/>
    </row>
    <row r="75" spans="1:16" x14ac:dyDescent="0.25">
      <c r="A75" s="22"/>
      <c r="B75" s="23"/>
      <c r="C75" s="24" t="s">
        <v>27</v>
      </c>
      <c r="D75" s="25">
        <f>D15+D16+D32+D50+D51</f>
        <v>1389246.11</v>
      </c>
      <c r="E75" s="25" t="s">
        <v>59</v>
      </c>
      <c r="F75" s="27"/>
      <c r="G75" s="23"/>
      <c r="H75" s="26"/>
      <c r="I75" s="23"/>
      <c r="J75" s="23"/>
      <c r="K75" s="23"/>
      <c r="L75" s="23"/>
      <c r="M75" s="23"/>
      <c r="N75" s="23"/>
      <c r="O75" s="23"/>
      <c r="P75" s="23"/>
    </row>
    <row r="76" spans="1:16" x14ac:dyDescent="0.25">
      <c r="A76" s="22"/>
      <c r="B76" s="23"/>
      <c r="C76" s="24" t="s">
        <v>28</v>
      </c>
      <c r="D76" s="25">
        <f>D17+D18+D19+D33+D52</f>
        <v>2223165.2899999996</v>
      </c>
      <c r="E76" s="25" t="s">
        <v>59</v>
      </c>
      <c r="F76" s="27"/>
      <c r="G76" s="23"/>
      <c r="H76" s="26"/>
      <c r="I76" s="23"/>
      <c r="J76" s="23"/>
      <c r="K76" s="23"/>
      <c r="L76" s="23"/>
      <c r="M76" s="23"/>
      <c r="N76" s="23"/>
      <c r="O76" s="23"/>
      <c r="P76" s="23"/>
    </row>
    <row r="77" spans="1:16" x14ac:dyDescent="0.25">
      <c r="A77" s="31" t="s">
        <v>54</v>
      </c>
      <c r="B77" s="31"/>
    </row>
    <row r="79" spans="1:16" x14ac:dyDescent="0.25">
      <c r="A79" s="28" t="s">
        <v>55</v>
      </c>
      <c r="B79" s="28"/>
      <c r="C79" s="28"/>
      <c r="D79" s="28"/>
      <c r="E79" s="28"/>
    </row>
    <row r="80" spans="1:16" x14ac:dyDescent="0.25">
      <c r="A80" s="28"/>
      <c r="B80" s="28"/>
      <c r="C80" s="28"/>
      <c r="D80" s="28"/>
      <c r="E80" s="28"/>
    </row>
    <row r="81" spans="1:5" x14ac:dyDescent="0.25">
      <c r="A81" s="28" t="s">
        <v>56</v>
      </c>
      <c r="B81" s="28"/>
      <c r="C81" s="28"/>
      <c r="D81" s="28"/>
      <c r="E81" s="28"/>
    </row>
    <row r="82" spans="1:5" x14ac:dyDescent="0.25">
      <c r="A82" s="28"/>
      <c r="B82" s="28"/>
      <c r="C82" s="28"/>
      <c r="D82" s="28"/>
      <c r="E82" s="28"/>
    </row>
    <row r="83" spans="1:5" x14ac:dyDescent="0.25">
      <c r="A83" s="28" t="s">
        <v>57</v>
      </c>
      <c r="B83" s="28"/>
      <c r="C83" s="28"/>
      <c r="D83" s="28"/>
      <c r="E83" s="28"/>
    </row>
    <row r="84" spans="1:5" x14ac:dyDescent="0.25">
      <c r="A84" s="28"/>
      <c r="B84" s="28"/>
      <c r="C84" s="28"/>
      <c r="D84" s="28"/>
      <c r="E84" s="28"/>
    </row>
    <row r="85" spans="1:5" x14ac:dyDescent="0.25">
      <c r="A85" s="28" t="s">
        <v>58</v>
      </c>
      <c r="B85" s="28"/>
      <c r="C85" s="28"/>
      <c r="D85" s="28"/>
      <c r="E85" s="28"/>
    </row>
    <row r="87" spans="1:5" x14ac:dyDescent="0.25">
      <c r="A87" s="28" t="s">
        <v>63</v>
      </c>
      <c r="B87" s="28"/>
      <c r="C87" s="28"/>
      <c r="D87" s="28"/>
      <c r="E87" s="28"/>
    </row>
  </sheetData>
  <autoFilter ref="A7:Q26"/>
  <mergeCells count="44">
    <mergeCell ref="A1:C1"/>
    <mergeCell ref="A2:C2"/>
    <mergeCell ref="A3:C3"/>
    <mergeCell ref="A4:C4"/>
    <mergeCell ref="A87:E87"/>
    <mergeCell ref="B69:C69"/>
    <mergeCell ref="B55:C55"/>
    <mergeCell ref="A61:P61"/>
    <mergeCell ref="A62:A63"/>
    <mergeCell ref="B62:B63"/>
    <mergeCell ref="C62:C63"/>
    <mergeCell ref="D62:D63"/>
    <mergeCell ref="E62:P62"/>
    <mergeCell ref="E6:P6"/>
    <mergeCell ref="B21:C21"/>
    <mergeCell ref="B35:C35"/>
    <mergeCell ref="A44:P44"/>
    <mergeCell ref="A45:A46"/>
    <mergeCell ref="B45:B46"/>
    <mergeCell ref="C45:C46"/>
    <mergeCell ref="D45:D46"/>
    <mergeCell ref="E45:P45"/>
    <mergeCell ref="M1:P1"/>
    <mergeCell ref="M2:P2"/>
    <mergeCell ref="M4:P4"/>
    <mergeCell ref="A77:B77"/>
    <mergeCell ref="A79:E79"/>
    <mergeCell ref="A5:P5"/>
    <mergeCell ref="A28:P28"/>
    <mergeCell ref="A29:A30"/>
    <mergeCell ref="B29:B30"/>
    <mergeCell ref="C29:C30"/>
    <mergeCell ref="D29:D30"/>
    <mergeCell ref="E29:P29"/>
    <mergeCell ref="A6:A7"/>
    <mergeCell ref="D6:D7"/>
    <mergeCell ref="C6:C7"/>
    <mergeCell ref="B6:B7"/>
    <mergeCell ref="A85:E85"/>
    <mergeCell ref="A80:E80"/>
    <mergeCell ref="A81:E81"/>
    <mergeCell ref="A82:E82"/>
    <mergeCell ref="A83:E83"/>
    <mergeCell ref="A84:E84"/>
  </mergeCells>
  <pageMargins left="0.2" right="0.19685039370078741" top="0.17" bottom="0.17" header="0.15748031496062992" footer="0.15748031496062992"/>
  <pageSetup paperSize="9" scale="7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текущий ремонт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Инженер тех.отдела</dc:creator>
  <cp:lastModifiedBy>Инженер тех.отдела</cp:lastModifiedBy>
  <cp:lastPrinted>2014-03-19T08:55:16Z</cp:lastPrinted>
  <dcterms:created xsi:type="dcterms:W3CDTF">2014-01-29T05:42:18Z</dcterms:created>
  <dcterms:modified xsi:type="dcterms:W3CDTF">2014-05-13T03:33:25Z</dcterms:modified>
</cp:coreProperties>
</file>